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eda nov\FINANSIJSKI PLAN\2021\05 IZMENA FIN PLANA ZA IZRADU PROCENE RIZIKA 2021\"/>
    </mc:Choice>
  </mc:AlternateContent>
  <xr:revisionPtr revIDLastSave="0" documentId="13_ncr:1_{980406F9-4006-4EB9-9D58-46FBF463E3A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План набавке за 2021" sheetId="1" r:id="rId1"/>
  </sheets>
  <calcPr calcId="191029"/>
</workbook>
</file>

<file path=xl/calcChain.xml><?xml version="1.0" encoding="utf-8"?>
<calcChain xmlns="http://schemas.openxmlformats.org/spreadsheetml/2006/main">
  <c r="L51" i="1" l="1"/>
  <c r="H51" i="1"/>
  <c r="H49" i="1"/>
  <c r="H29" i="1"/>
  <c r="H50" i="1"/>
  <c r="L50" i="1"/>
  <c r="G56" i="1"/>
  <c r="I56" i="1"/>
  <c r="K56" i="1"/>
  <c r="M56" i="1"/>
  <c r="J37" i="1"/>
  <c r="H37" i="1"/>
  <c r="N55" i="1"/>
  <c r="L55" i="1"/>
  <c r="J55" i="1"/>
  <c r="H55" i="1"/>
  <c r="H5" i="1"/>
  <c r="L30" i="1"/>
  <c r="L13" i="1"/>
  <c r="L11" i="1"/>
  <c r="L10" i="1"/>
  <c r="L9" i="1"/>
  <c r="L8" i="1"/>
  <c r="L6" i="1"/>
  <c r="L5" i="1"/>
  <c r="L4" i="1"/>
  <c r="L53" i="1"/>
  <c r="L49" i="1"/>
  <c r="L48" i="1"/>
  <c r="L47" i="1"/>
  <c r="J15" i="1"/>
  <c r="J13" i="1"/>
  <c r="J12" i="1"/>
  <c r="J11" i="1"/>
  <c r="J9" i="1"/>
  <c r="J27" i="1"/>
  <c r="J25" i="1"/>
  <c r="H16" i="1"/>
  <c r="H15" i="1"/>
  <c r="H11" i="1"/>
  <c r="H48" i="1"/>
  <c r="H47" i="1"/>
  <c r="H46" i="1"/>
  <c r="H45" i="1"/>
  <c r="H44" i="1"/>
  <c r="H43" i="1"/>
  <c r="H42" i="1"/>
  <c r="H41" i="1"/>
  <c r="H39" i="1"/>
  <c r="H38" i="1"/>
  <c r="H36" i="1"/>
  <c r="H35" i="1"/>
  <c r="H26" i="1"/>
  <c r="L14" i="1"/>
  <c r="J14" i="1"/>
  <c r="H32" i="1"/>
  <c r="L31" i="1"/>
  <c r="N11" i="1"/>
  <c r="N10" i="1"/>
  <c r="N4" i="1"/>
  <c r="N39" i="1"/>
  <c r="N38" i="1"/>
  <c r="N52" i="1"/>
  <c r="J48" i="1"/>
  <c r="N31" i="1" l="1"/>
  <c r="N56" i="1" s="1"/>
  <c r="L16" i="1"/>
  <c r="J16" i="1"/>
  <c r="L15" i="1"/>
  <c r="H14" i="1"/>
  <c r="H13" i="1"/>
  <c r="L12" i="1"/>
  <c r="H12" i="1"/>
  <c r="J10" i="1"/>
  <c r="H10" i="1"/>
  <c r="H9" i="1"/>
  <c r="H8" i="1"/>
  <c r="L7" i="1"/>
  <c r="H7" i="1"/>
  <c r="H6" i="1"/>
  <c r="J5" i="1"/>
  <c r="J6" i="1"/>
  <c r="J7" i="1"/>
  <c r="J8" i="1"/>
  <c r="J4" i="1"/>
  <c r="H4" i="1"/>
  <c r="L54" i="1"/>
  <c r="J54" i="1"/>
  <c r="H54" i="1"/>
  <c r="J53" i="1"/>
  <c r="H53" i="1"/>
  <c r="H52" i="1"/>
  <c r="L52" i="1"/>
  <c r="J52" i="1"/>
  <c r="J47" i="1"/>
  <c r="L42" i="1"/>
  <c r="L43" i="1"/>
  <c r="L44" i="1"/>
  <c r="L46" i="1"/>
  <c r="L45" i="1"/>
  <c r="L41" i="1"/>
  <c r="H40" i="1"/>
  <c r="L39" i="1"/>
  <c r="J39" i="1"/>
  <c r="J38" i="1"/>
  <c r="J36" i="1"/>
  <c r="J35" i="1"/>
  <c r="H34" i="1"/>
  <c r="L33" i="1"/>
  <c r="H33" i="1"/>
  <c r="J31" i="1"/>
  <c r="H31" i="1"/>
  <c r="J29" i="1"/>
  <c r="J28" i="1"/>
  <c r="H28" i="1"/>
  <c r="J23" i="1"/>
  <c r="H24" i="1"/>
  <c r="H22" i="1"/>
  <c r="H23" i="1"/>
  <c r="H21" i="1"/>
  <c r="H20" i="1"/>
  <c r="H19" i="1"/>
  <c r="L56" i="1" l="1"/>
  <c r="H56" i="1"/>
  <c r="J56" i="1"/>
</calcChain>
</file>

<file path=xl/sharedStrings.xml><?xml version="1.0" encoding="utf-8"?>
<sst xmlns="http://schemas.openxmlformats.org/spreadsheetml/2006/main" count="347" uniqueCount="117">
  <si>
    <t>ПОРЕЗ</t>
  </si>
  <si>
    <t>СОПСТВЕНА</t>
  </si>
  <si>
    <t>БЕЗ</t>
  </si>
  <si>
    <t>БЕЗ ПДВ-а</t>
  </si>
  <si>
    <t xml:space="preserve">РОДИТЕЉСКА </t>
  </si>
  <si>
    <t>ДОНАЦИЈЕ</t>
  </si>
  <si>
    <t>Трошкови грејања</t>
  </si>
  <si>
    <t>Трошкови дератизација</t>
  </si>
  <si>
    <t>Трошкови телефона</t>
  </si>
  <si>
    <t>Трошкови интернета</t>
  </si>
  <si>
    <t>Трошкови мобилног телефона</t>
  </si>
  <si>
    <t>Трошкови ПТТ-а</t>
  </si>
  <si>
    <t>Осигурање опреме</t>
  </si>
  <si>
    <t>Осигурање запослених</t>
  </si>
  <si>
    <t>Трошкови превоза на сл. Путу</t>
  </si>
  <si>
    <t>Трошкови смештаја на сл. Пут</t>
  </si>
  <si>
    <t>Трошкови путовања ученика</t>
  </si>
  <si>
    <t>Услуге одржавања рачунара</t>
  </si>
  <si>
    <t>Штампање часописа</t>
  </si>
  <si>
    <t>Остале услуге штампе</t>
  </si>
  <si>
    <t>Објава огласа и тендера</t>
  </si>
  <si>
    <t>Остале стручне услуге</t>
  </si>
  <si>
    <t>Трошкови репрезентација</t>
  </si>
  <si>
    <t>Остале опште услуге</t>
  </si>
  <si>
    <t>Трошкови матуре</t>
  </si>
  <si>
    <t>Трошкови музике за матуру</t>
  </si>
  <si>
    <t>Трошкови уџбеника</t>
  </si>
  <si>
    <t>Трошкови осигурања ученика</t>
  </si>
  <si>
    <t>Трошкови слика</t>
  </si>
  <si>
    <t>Трошкови књижица</t>
  </si>
  <si>
    <t>Услуге образовања</t>
  </si>
  <si>
    <t>Остале специјализоване услуге</t>
  </si>
  <si>
    <t>Остале услуге и материјали</t>
  </si>
  <si>
    <t>Одржавање рачунарске опре.</t>
  </si>
  <si>
    <t>Одржавање опреме за обра.</t>
  </si>
  <si>
    <t>Канцеларијски материјал</t>
  </si>
  <si>
    <t>Цвеће и зеленило</t>
  </si>
  <si>
    <t>Стручна литература</t>
  </si>
  <si>
    <t>Материјал за образовање</t>
  </si>
  <si>
    <t>Средства за хигијену</t>
  </si>
  <si>
    <t>Инвентар за одржа. Хигијене</t>
  </si>
  <si>
    <t>Алат и ситан инвентар</t>
  </si>
  <si>
    <t>Материјал за посебне намене</t>
  </si>
  <si>
    <t>Опрема за образовање</t>
  </si>
  <si>
    <t>Компјутерски софтвер</t>
  </si>
  <si>
    <t>Књиге за библиотеку</t>
  </si>
  <si>
    <t>УКУПНО</t>
  </si>
  <si>
    <t>Здравствена заштита на раду</t>
  </si>
  <si>
    <t>Трошкови превоза ученика</t>
  </si>
  <si>
    <t>Пиће</t>
  </si>
  <si>
    <t>Храна</t>
  </si>
  <si>
    <t>ДИРЕКТОР</t>
  </si>
  <si>
    <t>ХТЗ Опрема</t>
  </si>
  <si>
    <t>Остале правне услуге</t>
  </si>
  <si>
    <t>27.1.1.</t>
  </si>
  <si>
    <t>12.1.11.</t>
  </si>
  <si>
    <t>ОСНОВ ИЗУЗЕЋА</t>
  </si>
  <si>
    <t>ДОБРА</t>
  </si>
  <si>
    <t>КОНТО</t>
  </si>
  <si>
    <t>ПРЕДМЕТ НАБАВКЕ</t>
  </si>
  <si>
    <t>РН.БР. НАБАВКЕ</t>
  </si>
  <si>
    <t>2.1.1.</t>
  </si>
  <si>
    <t>2.1.2.</t>
  </si>
  <si>
    <t xml:space="preserve">ПЛАН НАБАВКИ ЗА 2021. ГОДИНУ НА КОЈЕ СЕ ЗАКОН НЕ ПРИМЕЊУЈЕ </t>
  </si>
  <si>
    <t>2.1.2</t>
  </si>
  <si>
    <t>2.1.1</t>
  </si>
  <si>
    <t>2.1.3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</si>
  <si>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</si>
  <si>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</si>
  <si>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</si>
  <si>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</si>
  <si>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</si>
  <si>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</si>
  <si>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</si>
  <si>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</si>
  <si>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</si>
  <si>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</si>
  <si>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</si>
  <si>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2.2.12</t>
  </si>
  <si>
    <t>2.2.13</t>
  </si>
  <si>
    <t>2.2.14</t>
  </si>
  <si>
    <t>2.2.15</t>
  </si>
  <si>
    <t>2.2.16</t>
  </si>
  <si>
    <t>2.2.17</t>
  </si>
  <si>
    <t>2.2.18</t>
  </si>
  <si>
    <t>2.2.19</t>
  </si>
  <si>
    <t>2.2.20</t>
  </si>
  <si>
    <t>2.2.21</t>
  </si>
  <si>
    <t>2.2.22</t>
  </si>
  <si>
    <t>2.2.23</t>
  </si>
  <si>
    <t>2.2.24</t>
  </si>
  <si>
    <t>2.2.25</t>
  </si>
  <si>
    <t>2.2.26</t>
  </si>
  <si>
    <t>2.2.27</t>
  </si>
  <si>
    <t>2.2.28</t>
  </si>
  <si>
    <t>2.2.29</t>
  </si>
  <si>
    <t>2.2.30</t>
  </si>
  <si>
    <t>2.2.31</t>
  </si>
  <si>
    <t>2.2.32</t>
  </si>
  <si>
    <t>2.2.33</t>
  </si>
  <si>
    <t>2.2.34</t>
  </si>
  <si>
    <t>2.2.35</t>
  </si>
  <si>
    <t>УСЛУГЕ И РАДОВИ</t>
  </si>
  <si>
    <t>покретање</t>
  </si>
  <si>
    <t>закључење</t>
  </si>
  <si>
    <t>извршење</t>
  </si>
  <si>
    <t>поступак набавке по кварталима</t>
  </si>
  <si>
    <t>ГРАД</t>
  </si>
  <si>
    <t xml:space="preserve">Услуге доставе </t>
  </si>
  <si>
    <t>Поклони</t>
  </si>
  <si>
    <t>I квартал</t>
  </si>
  <si>
    <t>IV квартал</t>
  </si>
  <si>
    <t>II квартал</t>
  </si>
  <si>
    <t>III квартал</t>
  </si>
  <si>
    <t>2.2.31.1</t>
  </si>
  <si>
    <t>2.2.31.2</t>
  </si>
  <si>
    <t>У Бору, 05.05.2021.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</si>
</sst>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49" fontId="1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justify" vertic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/>
    <xf numFmtId="9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" fontId="1" fillId="0" borderId="3" xfId="0" applyNumberFormat="1" applyFont="1" applyBorder="1"/>
    <xf numFmtId="0" fontId="1" fillId="0" borderId="1" xfId="0" applyFont="1" applyBorder="1"/>
    <xf numFmtId="49" fontId="1" fillId="0" borderId="4" xfId="0" applyNumberFormat="1" applyFont="1" applyBorder="1" applyAlignment="1">
      <alignment horizontal="center"/>
    </xf>
    <xf numFmtId="9" fontId="1" fillId="0" borderId="4" xfId="0" applyNumberFormat="1" applyFont="1" applyBorder="1" applyAlignment="1">
      <alignment horizontal="center"/>
    </xf>
    <xf numFmtId="4" fontId="1" fillId="0" borderId="4" xfId="0" applyNumberFormat="1" applyFont="1" applyBorder="1"/>
    <xf numFmtId="9" fontId="1" fillId="0" borderId="3" xfId="0" applyNumberFormat="1" applyFont="1" applyBorder="1" applyAlignment="1">
      <alignment horizontal="center"/>
    </xf>
    <xf numFmtId="0" fontId="1" fillId="0" borderId="4" xfId="0" applyFont="1" applyBorder="1"/>
    <xf numFmtId="0" fontId="1" fillId="0" borderId="0" xfId="0" applyFont="1" applyAlignment="1">
      <alignment horizontal="left"/>
    </xf>
    <xf numFmtId="49" fontId="3" fillId="0" borderId="2" xfId="0" applyNumberFormat="1" applyFont="1" applyBorder="1" applyAlignment="1">
      <alignment horizontal="center" vertical="justify"/>
    </xf>
    <xf numFmtId="0" fontId="1" fillId="0" borderId="5" xfId="0" applyFont="1" applyBorder="1"/>
    <xf numFmtId="4" fontId="2" fillId="0" borderId="2" xfId="0" applyNumberFormat="1" applyFont="1" applyBorder="1"/>
    <xf numFmtId="4" fontId="2" fillId="0" borderId="8" xfId="0" applyNumberFormat="1" applyFont="1" applyBorder="1"/>
    <xf numFmtId="0" fontId="2" fillId="0" borderId="9" xfId="0" applyFont="1" applyBorder="1" applyAlignment="1">
      <alignment horizontal="center" vertical="center"/>
    </xf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7" xfId="0" applyFont="1" applyBorder="1" applyAlignment="1">
      <alignment horizontal="justify" vertic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4" fontId="1" fillId="0" borderId="19" xfId="0" applyNumberFormat="1" applyFont="1" applyBorder="1"/>
    <xf numFmtId="4" fontId="1" fillId="0" borderId="20" xfId="0" applyNumberFormat="1" applyFont="1" applyBorder="1"/>
    <xf numFmtId="0" fontId="1" fillId="0" borderId="21" xfId="0" applyFont="1" applyBorder="1"/>
    <xf numFmtId="0" fontId="1" fillId="0" borderId="19" xfId="0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/>
    <xf numFmtId="0" fontId="1" fillId="2" borderId="0" xfId="0" applyFont="1" applyFill="1"/>
    <xf numFmtId="49" fontId="1" fillId="2" borderId="14" xfId="0" applyNumberFormat="1" applyFont="1" applyFill="1" applyBorder="1" applyAlignment="1">
      <alignment horizontal="center"/>
    </xf>
    <xf numFmtId="0" fontId="1" fillId="2" borderId="11" xfId="0" applyFont="1" applyFill="1" applyBorder="1"/>
    <xf numFmtId="0" fontId="1" fillId="2" borderId="14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9" fontId="1" fillId="2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/>
    <xf numFmtId="4" fontId="1" fillId="2" borderId="19" xfId="0" applyNumberFormat="1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3" borderId="0" xfId="0" applyFont="1" applyFill="1"/>
    <xf numFmtId="49" fontId="1" fillId="3" borderId="13" xfId="0" applyNumberFormat="1" applyFont="1" applyFill="1" applyBorder="1" applyAlignment="1">
      <alignment horizontal="center"/>
    </xf>
    <xf numFmtId="0" fontId="1" fillId="3" borderId="11" xfId="0" applyFont="1" applyFill="1" applyBorder="1"/>
    <xf numFmtId="0" fontId="1" fillId="3" borderId="14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9" fontId="1" fillId="3" borderId="1" xfId="0" applyNumberFormat="1" applyFont="1" applyFill="1" applyBorder="1" applyAlignment="1">
      <alignment horizontal="center"/>
    </xf>
    <xf numFmtId="4" fontId="1" fillId="3" borderId="1" xfId="0" applyNumberFormat="1" applyFont="1" applyFill="1" applyBorder="1"/>
    <xf numFmtId="4" fontId="1" fillId="3" borderId="19" xfId="0" applyNumberFormat="1" applyFont="1" applyFill="1" applyBorder="1"/>
    <xf numFmtId="0" fontId="1" fillId="3" borderId="4" xfId="0" applyFont="1" applyFill="1" applyBorder="1"/>
    <xf numFmtId="0" fontId="1" fillId="3" borderId="5" xfId="0" applyFont="1" applyFill="1" applyBorder="1"/>
    <xf numFmtId="0" fontId="1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59"/>
  <sheetViews>
    <sheetView tabSelected="1" topLeftCell="A16" zoomScale="80" zoomScaleNormal="80" workbookViewId="0">
      <selection activeCell="I38" sqref="I38"/>
    </sheetView>
  </sheetViews>
  <sheetFormatPr defaultRowHeight="12.75" x14ac:dyDescent="0.2"/>
  <cols>
    <col min="1" max="1" width="3.85546875" style="2" customWidth="1"/>
    <col min="2" max="2" width="10" style="1" customWidth="1"/>
    <col min="3" max="3" width="28.28515625" style="2" customWidth="1"/>
    <col min="4" max="4" width="10.85546875" style="2" customWidth="1"/>
    <col min="5" max="5" width="14.5703125" style="3" customWidth="1"/>
    <col min="6" max="6" width="8.140625" style="1" customWidth="1"/>
    <col min="7" max="7" width="13.7109375" style="2" customWidth="1"/>
    <col min="8" max="8" width="13.42578125" style="2" customWidth="1"/>
    <col min="9" max="9" width="14.140625" style="2" customWidth="1"/>
    <col min="10" max="10" width="12" style="2" customWidth="1"/>
    <col min="11" max="11" width="15.5703125" style="2" customWidth="1"/>
    <col min="12" max="12" width="12.28515625" style="2" customWidth="1"/>
    <col min="13" max="13" width="13.140625" style="2" customWidth="1"/>
    <col min="14" max="14" width="12.42578125" style="2" customWidth="1"/>
    <col min="15" max="15" width="10.7109375" style="2" customWidth="1"/>
    <col min="16" max="16" width="11.28515625" style="2" customWidth="1"/>
    <col min="17" max="17" width="10.7109375" style="2" customWidth="1"/>
    <col min="18" max="16384" width="9.140625" style="2"/>
  </cols>
  <sheetData>
    <row r="1" spans="2:17" ht="15.75" customHeight="1" thickBot="1" x14ac:dyDescent="0.25">
      <c r="B1" s="68" t="s">
        <v>63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2:17" ht="24.75" customHeight="1" thickBot="1" x14ac:dyDescent="0.25">
      <c r="B2" s="29" t="s">
        <v>60</v>
      </c>
      <c r="C2" s="23" t="s">
        <v>59</v>
      </c>
      <c r="D2" s="4" t="s">
        <v>58</v>
      </c>
      <c r="E2" s="19" t="s">
        <v>56</v>
      </c>
      <c r="F2" s="4" t="s">
        <v>0</v>
      </c>
      <c r="G2" s="4" t="s">
        <v>107</v>
      </c>
      <c r="H2" s="4" t="s">
        <v>3</v>
      </c>
      <c r="I2" s="5" t="s">
        <v>1</v>
      </c>
      <c r="J2" s="4" t="s">
        <v>3</v>
      </c>
      <c r="K2" s="4" t="s">
        <v>4</v>
      </c>
      <c r="L2" s="4" t="s">
        <v>3</v>
      </c>
      <c r="M2" s="4" t="s">
        <v>5</v>
      </c>
      <c r="N2" s="34" t="s">
        <v>3</v>
      </c>
      <c r="O2" s="66" t="s">
        <v>106</v>
      </c>
      <c r="P2" s="67"/>
      <c r="Q2" s="69"/>
    </row>
    <row r="3" spans="2:17" ht="24" customHeight="1" thickBot="1" x14ac:dyDescent="0.25">
      <c r="B3" s="66" t="s">
        <v>57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39" t="s">
        <v>103</v>
      </c>
      <c r="P3" s="40" t="s">
        <v>104</v>
      </c>
      <c r="Q3" s="41" t="s">
        <v>105</v>
      </c>
    </row>
    <row r="4" spans="2:17" x14ac:dyDescent="0.2">
      <c r="B4" s="30" t="s">
        <v>65</v>
      </c>
      <c r="C4" s="25" t="s">
        <v>35</v>
      </c>
      <c r="D4" s="28">
        <v>426111</v>
      </c>
      <c r="E4" s="6" t="s">
        <v>54</v>
      </c>
      <c r="F4" s="9">
        <v>0.2</v>
      </c>
      <c r="G4" s="8">
        <v>100000</v>
      </c>
      <c r="H4" s="8">
        <f>SUM(G4/120%)</f>
        <v>83333.333333333343</v>
      </c>
      <c r="I4" s="8">
        <v>10000</v>
      </c>
      <c r="J4" s="8">
        <f>SUM(I4/120%)</f>
        <v>8333.3333333333339</v>
      </c>
      <c r="K4" s="8">
        <v>0</v>
      </c>
      <c r="L4" s="8">
        <f t="shared" ref="L4:L11" si="0">SUM(K4/120%)</f>
        <v>0</v>
      </c>
      <c r="M4" s="8">
        <v>20000</v>
      </c>
      <c r="N4" s="35">
        <f>SUM(M4/120%)</f>
        <v>16666.666666666668</v>
      </c>
      <c r="O4" s="17" t="s">
        <v>110</v>
      </c>
      <c r="P4" s="17" t="s">
        <v>110</v>
      </c>
      <c r="Q4" s="20" t="s">
        <v>111</v>
      </c>
    </row>
    <row r="5" spans="2:17" x14ac:dyDescent="0.2">
      <c r="B5" s="30" t="s">
        <v>64</v>
      </c>
      <c r="C5" s="25" t="s">
        <v>36</v>
      </c>
      <c r="D5" s="28">
        <v>426131</v>
      </c>
      <c r="E5" s="6" t="s">
        <v>54</v>
      </c>
      <c r="F5" s="9">
        <v>0.2</v>
      </c>
      <c r="G5" s="8">
        <v>0</v>
      </c>
      <c r="H5" s="8">
        <f>SUM(G5/120%)</f>
        <v>0</v>
      </c>
      <c r="I5" s="8">
        <v>10000</v>
      </c>
      <c r="J5" s="8">
        <f t="shared" ref="J5:J13" si="1">SUM(I5/120%)</f>
        <v>8333.3333333333339</v>
      </c>
      <c r="K5" s="8">
        <v>0</v>
      </c>
      <c r="L5" s="8">
        <f t="shared" si="0"/>
        <v>0</v>
      </c>
      <c r="M5" s="8">
        <v>0</v>
      </c>
      <c r="N5" s="35"/>
      <c r="O5" s="17" t="s">
        <v>110</v>
      </c>
      <c r="P5" s="17" t="s">
        <v>112</v>
      </c>
      <c r="Q5" s="20" t="s">
        <v>111</v>
      </c>
    </row>
    <row r="6" spans="2:17" x14ac:dyDescent="0.2">
      <c r="B6" s="30" t="s">
        <v>66</v>
      </c>
      <c r="C6" s="25" t="s">
        <v>37</v>
      </c>
      <c r="D6" s="28">
        <v>426311</v>
      </c>
      <c r="E6" s="13" t="s">
        <v>55</v>
      </c>
      <c r="F6" s="9">
        <v>0.1</v>
      </c>
      <c r="G6" s="8">
        <v>86000</v>
      </c>
      <c r="H6" s="8">
        <f>SUM(G6/110%)</f>
        <v>78181.818181818177</v>
      </c>
      <c r="I6" s="8">
        <v>0</v>
      </c>
      <c r="J6" s="8">
        <f t="shared" si="1"/>
        <v>0</v>
      </c>
      <c r="K6" s="8">
        <v>0</v>
      </c>
      <c r="L6" s="8">
        <f t="shared" si="0"/>
        <v>0</v>
      </c>
      <c r="M6" s="8">
        <v>0</v>
      </c>
      <c r="N6" s="35"/>
      <c r="O6" s="17" t="s">
        <v>110</v>
      </c>
      <c r="P6" s="17" t="s">
        <v>110</v>
      </c>
      <c r="Q6" s="20" t="s">
        <v>111</v>
      </c>
    </row>
    <row r="7" spans="2:17" x14ac:dyDescent="0.2">
      <c r="B7" s="30" t="s">
        <v>62</v>
      </c>
      <c r="C7" s="25" t="s">
        <v>38</v>
      </c>
      <c r="D7" s="28">
        <v>426611</v>
      </c>
      <c r="E7" s="6" t="s">
        <v>54</v>
      </c>
      <c r="F7" s="9">
        <v>0.2</v>
      </c>
      <c r="G7" s="8">
        <v>120000</v>
      </c>
      <c r="H7" s="8">
        <f t="shared" ref="H7:L16" si="2">SUM(G7/120%)</f>
        <v>100000</v>
      </c>
      <c r="I7" s="8">
        <v>25000</v>
      </c>
      <c r="J7" s="8">
        <f t="shared" si="1"/>
        <v>20833.333333333336</v>
      </c>
      <c r="K7" s="8">
        <v>80000</v>
      </c>
      <c r="L7" s="8">
        <f t="shared" si="0"/>
        <v>66666.666666666672</v>
      </c>
      <c r="M7" s="8">
        <v>60000</v>
      </c>
      <c r="N7" s="35"/>
      <c r="O7" s="17" t="s">
        <v>110</v>
      </c>
      <c r="P7" s="17" t="s">
        <v>112</v>
      </c>
      <c r="Q7" s="20" t="s">
        <v>111</v>
      </c>
    </row>
    <row r="8" spans="2:17" x14ac:dyDescent="0.2">
      <c r="B8" s="30" t="s">
        <v>61</v>
      </c>
      <c r="C8" s="25" t="s">
        <v>39</v>
      </c>
      <c r="D8" s="28">
        <v>426811</v>
      </c>
      <c r="E8" s="6" t="s">
        <v>54</v>
      </c>
      <c r="F8" s="9">
        <v>0.2</v>
      </c>
      <c r="G8" s="8">
        <v>180000</v>
      </c>
      <c r="H8" s="8">
        <f t="shared" si="2"/>
        <v>150000</v>
      </c>
      <c r="I8" s="8">
        <v>10000</v>
      </c>
      <c r="J8" s="8">
        <f t="shared" si="1"/>
        <v>8333.3333333333339</v>
      </c>
      <c r="K8" s="8">
        <v>0</v>
      </c>
      <c r="L8" s="8">
        <f t="shared" si="0"/>
        <v>0</v>
      </c>
      <c r="M8" s="8">
        <v>0</v>
      </c>
      <c r="N8" s="35"/>
      <c r="O8" s="17" t="s">
        <v>110</v>
      </c>
      <c r="P8" s="17" t="s">
        <v>110</v>
      </c>
      <c r="Q8" s="20" t="s">
        <v>111</v>
      </c>
    </row>
    <row r="9" spans="2:17" x14ac:dyDescent="0.2">
      <c r="B9" s="30" t="s">
        <v>62</v>
      </c>
      <c r="C9" s="25" t="s">
        <v>40</v>
      </c>
      <c r="D9" s="28">
        <v>426812</v>
      </c>
      <c r="E9" s="6" t="s">
        <v>54</v>
      </c>
      <c r="F9" s="9">
        <v>0.2</v>
      </c>
      <c r="G9" s="8">
        <v>10000</v>
      </c>
      <c r="H9" s="8">
        <f t="shared" si="2"/>
        <v>8333.3333333333339</v>
      </c>
      <c r="I9" s="8">
        <v>0</v>
      </c>
      <c r="J9" s="8">
        <f t="shared" si="1"/>
        <v>0</v>
      </c>
      <c r="K9" s="8">
        <v>0</v>
      </c>
      <c r="L9" s="8">
        <f t="shared" si="0"/>
        <v>0</v>
      </c>
      <c r="M9" s="8">
        <v>0</v>
      </c>
      <c r="N9" s="35"/>
      <c r="O9" s="17" t="s">
        <v>110</v>
      </c>
      <c r="P9" s="17" t="s">
        <v>110</v>
      </c>
      <c r="Q9" s="20" t="s">
        <v>111</v>
      </c>
    </row>
    <row r="10" spans="2:17" x14ac:dyDescent="0.2">
      <c r="B10" s="30" t="s">
        <v>61</v>
      </c>
      <c r="C10" s="25" t="s">
        <v>50</v>
      </c>
      <c r="D10" s="28">
        <v>426821</v>
      </c>
      <c r="E10" s="6" t="s">
        <v>54</v>
      </c>
      <c r="F10" s="9">
        <v>0.2</v>
      </c>
      <c r="G10" s="8">
        <v>1000</v>
      </c>
      <c r="H10" s="8">
        <f t="shared" si="2"/>
        <v>833.33333333333337</v>
      </c>
      <c r="I10" s="8">
        <v>16000</v>
      </c>
      <c r="J10" s="8">
        <f t="shared" si="1"/>
        <v>13333.333333333334</v>
      </c>
      <c r="K10" s="8">
        <v>0</v>
      </c>
      <c r="L10" s="8">
        <f t="shared" si="0"/>
        <v>0</v>
      </c>
      <c r="M10" s="8">
        <v>0</v>
      </c>
      <c r="N10" s="35">
        <f>SUM(M10/120%)</f>
        <v>0</v>
      </c>
      <c r="O10" s="17" t="s">
        <v>110</v>
      </c>
      <c r="P10" s="17" t="s">
        <v>110</v>
      </c>
      <c r="Q10" s="20" t="s">
        <v>111</v>
      </c>
    </row>
    <row r="11" spans="2:17" x14ac:dyDescent="0.2">
      <c r="B11" s="30" t="s">
        <v>62</v>
      </c>
      <c r="C11" s="25" t="s">
        <v>49</v>
      </c>
      <c r="D11" s="28">
        <v>426822</v>
      </c>
      <c r="E11" s="6" t="s">
        <v>54</v>
      </c>
      <c r="F11" s="9">
        <v>0.2</v>
      </c>
      <c r="G11" s="8">
        <v>1000</v>
      </c>
      <c r="H11" s="8">
        <f t="shared" si="2"/>
        <v>833.33333333333337</v>
      </c>
      <c r="I11" s="8">
        <v>5000</v>
      </c>
      <c r="J11" s="8">
        <f t="shared" si="1"/>
        <v>4166.666666666667</v>
      </c>
      <c r="K11" s="8">
        <v>0</v>
      </c>
      <c r="L11" s="8">
        <f t="shared" si="0"/>
        <v>0</v>
      </c>
      <c r="M11" s="8">
        <v>0</v>
      </c>
      <c r="N11" s="35">
        <f>SUM(M11/120%)</f>
        <v>0</v>
      </c>
      <c r="O11" s="17" t="s">
        <v>110</v>
      </c>
      <c r="P11" s="17" t="s">
        <v>110</v>
      </c>
      <c r="Q11" s="20" t="s">
        <v>111</v>
      </c>
    </row>
    <row r="12" spans="2:17" x14ac:dyDescent="0.2">
      <c r="B12" s="30" t="s">
        <v>61</v>
      </c>
      <c r="C12" s="25" t="s">
        <v>41</v>
      </c>
      <c r="D12" s="28">
        <v>426913</v>
      </c>
      <c r="E12" s="6" t="s">
        <v>54</v>
      </c>
      <c r="F12" s="9">
        <v>0.2</v>
      </c>
      <c r="G12" s="8">
        <v>15000</v>
      </c>
      <c r="H12" s="8">
        <f t="shared" si="2"/>
        <v>12500</v>
      </c>
      <c r="I12" s="8">
        <v>0</v>
      </c>
      <c r="J12" s="8">
        <f t="shared" si="1"/>
        <v>0</v>
      </c>
      <c r="K12" s="8">
        <v>50000</v>
      </c>
      <c r="L12" s="8">
        <f t="shared" ref="L12:L13" si="3">SUM(K12/120%)</f>
        <v>41666.666666666672</v>
      </c>
      <c r="M12" s="8">
        <v>0</v>
      </c>
      <c r="N12" s="35"/>
      <c r="O12" s="17" t="s">
        <v>112</v>
      </c>
      <c r="P12" s="17" t="s">
        <v>112</v>
      </c>
      <c r="Q12" s="20" t="s">
        <v>111</v>
      </c>
    </row>
    <row r="13" spans="2:17" x14ac:dyDescent="0.2">
      <c r="B13" s="30" t="s">
        <v>62</v>
      </c>
      <c r="C13" s="25" t="s">
        <v>42</v>
      </c>
      <c r="D13" s="28">
        <v>426919</v>
      </c>
      <c r="E13" s="6" t="s">
        <v>54</v>
      </c>
      <c r="F13" s="9">
        <v>0.2</v>
      </c>
      <c r="G13" s="8">
        <v>40000</v>
      </c>
      <c r="H13" s="8">
        <f t="shared" si="2"/>
        <v>33333.333333333336</v>
      </c>
      <c r="I13" s="8">
        <v>20000</v>
      </c>
      <c r="J13" s="8">
        <f t="shared" si="1"/>
        <v>16666.666666666668</v>
      </c>
      <c r="K13" s="8">
        <v>0</v>
      </c>
      <c r="L13" s="8">
        <f t="shared" si="3"/>
        <v>0</v>
      </c>
      <c r="M13" s="8">
        <v>0</v>
      </c>
      <c r="N13" s="35"/>
      <c r="O13" s="17" t="s">
        <v>112</v>
      </c>
      <c r="P13" s="17" t="s">
        <v>112</v>
      </c>
      <c r="Q13" s="20" t="s">
        <v>111</v>
      </c>
    </row>
    <row r="14" spans="2:17" x14ac:dyDescent="0.2">
      <c r="B14" s="30" t="s">
        <v>61</v>
      </c>
      <c r="C14" s="25" t="s">
        <v>43</v>
      </c>
      <c r="D14" s="28">
        <v>512611</v>
      </c>
      <c r="E14" s="6" t="s">
        <v>54</v>
      </c>
      <c r="F14" s="9">
        <v>0.2</v>
      </c>
      <c r="G14" s="8">
        <v>200000</v>
      </c>
      <c r="H14" s="8">
        <f t="shared" si="2"/>
        <v>166666.66666666669</v>
      </c>
      <c r="I14" s="8">
        <v>100000</v>
      </c>
      <c r="J14" s="8">
        <f t="shared" si="2"/>
        <v>83333.333333333343</v>
      </c>
      <c r="K14" s="8">
        <v>250000</v>
      </c>
      <c r="L14" s="8">
        <f t="shared" si="2"/>
        <v>208333.33333333334</v>
      </c>
      <c r="M14" s="8">
        <v>0</v>
      </c>
      <c r="N14" s="35"/>
      <c r="O14" s="17" t="s">
        <v>112</v>
      </c>
      <c r="P14" s="17" t="s">
        <v>112</v>
      </c>
      <c r="Q14" s="20" t="s">
        <v>111</v>
      </c>
    </row>
    <row r="15" spans="2:17" x14ac:dyDescent="0.2">
      <c r="B15" s="30" t="s">
        <v>62</v>
      </c>
      <c r="C15" s="25" t="s">
        <v>44</v>
      </c>
      <c r="D15" s="28">
        <v>515111</v>
      </c>
      <c r="E15" s="13" t="s">
        <v>55</v>
      </c>
      <c r="F15" s="9">
        <v>0.2</v>
      </c>
      <c r="G15" s="8">
        <v>0</v>
      </c>
      <c r="H15" s="8">
        <f t="shared" si="2"/>
        <v>0</v>
      </c>
      <c r="I15" s="8">
        <v>0</v>
      </c>
      <c r="J15" s="8">
        <f t="shared" si="2"/>
        <v>0</v>
      </c>
      <c r="K15" s="8">
        <v>50000</v>
      </c>
      <c r="L15" s="8">
        <f>SUM(K15/120%)</f>
        <v>41666.666666666672</v>
      </c>
      <c r="M15" s="8">
        <v>0</v>
      </c>
      <c r="N15" s="35"/>
      <c r="O15" s="12" t="s">
        <v>113</v>
      </c>
      <c r="P15" s="12" t="s">
        <v>113</v>
      </c>
      <c r="Q15" s="20" t="s">
        <v>111</v>
      </c>
    </row>
    <row r="16" spans="2:17" ht="13.5" thickBot="1" x14ac:dyDescent="0.25">
      <c r="B16" s="31" t="s">
        <v>61</v>
      </c>
      <c r="C16" s="26" t="s">
        <v>45</v>
      </c>
      <c r="D16" s="32">
        <v>515121</v>
      </c>
      <c r="E16" s="10" t="s">
        <v>54</v>
      </c>
      <c r="F16" s="16">
        <v>0.1</v>
      </c>
      <c r="G16" s="11">
        <v>0</v>
      </c>
      <c r="H16" s="11">
        <f t="shared" si="2"/>
        <v>0</v>
      </c>
      <c r="I16" s="11">
        <v>20000</v>
      </c>
      <c r="J16" s="11">
        <f>SUM(I16/110%)</f>
        <v>18181.81818181818</v>
      </c>
      <c r="K16" s="11">
        <v>40000</v>
      </c>
      <c r="L16" s="11">
        <f>SUM(K16/110%)</f>
        <v>36363.63636363636</v>
      </c>
      <c r="M16" s="11">
        <v>0</v>
      </c>
      <c r="N16" s="36"/>
      <c r="O16" s="17" t="s">
        <v>110</v>
      </c>
      <c r="P16" s="17" t="s">
        <v>110</v>
      </c>
      <c r="Q16" s="20" t="s">
        <v>111</v>
      </c>
    </row>
    <row r="17" spans="2:17" ht="24.75" customHeight="1" thickBot="1" x14ac:dyDescent="0.25">
      <c r="B17" s="29" t="s">
        <v>60</v>
      </c>
      <c r="C17" s="23" t="s">
        <v>59</v>
      </c>
      <c r="D17" s="4" t="s">
        <v>58</v>
      </c>
      <c r="E17" s="19" t="s">
        <v>56</v>
      </c>
      <c r="F17" s="4" t="s">
        <v>0</v>
      </c>
      <c r="G17" s="4" t="s">
        <v>107</v>
      </c>
      <c r="H17" s="4" t="s">
        <v>3</v>
      </c>
      <c r="I17" s="5" t="s">
        <v>1</v>
      </c>
      <c r="J17" s="4" t="s">
        <v>3</v>
      </c>
      <c r="K17" s="4" t="s">
        <v>4</v>
      </c>
      <c r="L17" s="4" t="s">
        <v>3</v>
      </c>
      <c r="M17" s="4" t="s">
        <v>5</v>
      </c>
      <c r="N17" s="34" t="s">
        <v>3</v>
      </c>
      <c r="O17" s="66" t="s">
        <v>106</v>
      </c>
      <c r="P17" s="67"/>
      <c r="Q17" s="69"/>
    </row>
    <row r="18" spans="2:17" ht="24" customHeight="1" thickBot="1" x14ac:dyDescent="0.25">
      <c r="B18" s="66" t="s">
        <v>102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39" t="s">
        <v>103</v>
      </c>
      <c r="P18" s="40" t="s">
        <v>104</v>
      </c>
      <c r="Q18" s="41" t="s">
        <v>105</v>
      </c>
    </row>
    <row r="19" spans="2:17" x14ac:dyDescent="0.2">
      <c r="B19" s="33" t="s">
        <v>67</v>
      </c>
      <c r="C19" s="24" t="s">
        <v>6</v>
      </c>
      <c r="D19" s="27">
        <v>421225</v>
      </c>
      <c r="E19" s="13" t="s">
        <v>55</v>
      </c>
      <c r="F19" s="14">
        <v>0.1</v>
      </c>
      <c r="G19" s="15">
        <v>705000</v>
      </c>
      <c r="H19" s="15">
        <f>SUM(G19/110%)</f>
        <v>640909.09090909082</v>
      </c>
      <c r="I19" s="15">
        <v>0</v>
      </c>
      <c r="J19" s="15">
        <v>0</v>
      </c>
      <c r="K19" s="15">
        <v>0</v>
      </c>
      <c r="L19" s="15"/>
      <c r="M19" s="15">
        <v>0</v>
      </c>
      <c r="N19" s="37"/>
      <c r="O19" s="17" t="s">
        <v>110</v>
      </c>
      <c r="P19" s="17" t="s">
        <v>110</v>
      </c>
      <c r="Q19" s="20" t="s">
        <v>111</v>
      </c>
    </row>
    <row r="20" spans="2:17" x14ac:dyDescent="0.2">
      <c r="B20" s="30" t="s">
        <v>68</v>
      </c>
      <c r="C20" s="25" t="s">
        <v>7</v>
      </c>
      <c r="D20" s="28">
        <v>421321</v>
      </c>
      <c r="E20" s="6" t="s">
        <v>54</v>
      </c>
      <c r="F20" s="7" t="s">
        <v>2</v>
      </c>
      <c r="G20" s="8">
        <v>29000</v>
      </c>
      <c r="H20" s="8">
        <f>SUM(G20)</f>
        <v>29000</v>
      </c>
      <c r="I20" s="8">
        <v>0</v>
      </c>
      <c r="J20" s="8">
        <v>0</v>
      </c>
      <c r="K20" s="8">
        <v>0</v>
      </c>
      <c r="L20" s="8"/>
      <c r="M20" s="8">
        <v>0</v>
      </c>
      <c r="N20" s="38"/>
      <c r="O20" s="17" t="s">
        <v>110</v>
      </c>
      <c r="P20" s="17" t="s">
        <v>110</v>
      </c>
      <c r="Q20" s="20" t="s">
        <v>111</v>
      </c>
    </row>
    <row r="21" spans="2:17" x14ac:dyDescent="0.2">
      <c r="B21" s="30" t="s">
        <v>69</v>
      </c>
      <c r="C21" s="25" t="s">
        <v>8</v>
      </c>
      <c r="D21" s="28">
        <v>421411</v>
      </c>
      <c r="E21" s="6" t="s">
        <v>54</v>
      </c>
      <c r="F21" s="9">
        <v>0.2</v>
      </c>
      <c r="G21" s="8">
        <v>39000</v>
      </c>
      <c r="H21" s="8">
        <f>SUM(G21/120%)</f>
        <v>32500</v>
      </c>
      <c r="I21" s="8">
        <v>0</v>
      </c>
      <c r="J21" s="8">
        <v>0</v>
      </c>
      <c r="K21" s="8">
        <v>0</v>
      </c>
      <c r="L21" s="8"/>
      <c r="M21" s="8">
        <v>0</v>
      </c>
      <c r="N21" s="38"/>
      <c r="O21" s="17" t="s">
        <v>110</v>
      </c>
      <c r="P21" s="17" t="s">
        <v>110</v>
      </c>
      <c r="Q21" s="20" t="s">
        <v>111</v>
      </c>
    </row>
    <row r="22" spans="2:17" x14ac:dyDescent="0.2">
      <c r="B22" s="33" t="s">
        <v>70</v>
      </c>
      <c r="C22" s="25" t="s">
        <v>9</v>
      </c>
      <c r="D22" s="28">
        <v>421412</v>
      </c>
      <c r="E22" s="6" t="s">
        <v>54</v>
      </c>
      <c r="F22" s="9">
        <v>0.2</v>
      </c>
      <c r="G22" s="8">
        <v>56000</v>
      </c>
      <c r="H22" s="8">
        <f t="shared" ref="H22:H23" si="4">SUM(G22/120%)</f>
        <v>46666.666666666672</v>
      </c>
      <c r="I22" s="8">
        <v>0</v>
      </c>
      <c r="J22" s="8">
        <v>0</v>
      </c>
      <c r="K22" s="8">
        <v>0</v>
      </c>
      <c r="L22" s="8"/>
      <c r="M22" s="8">
        <v>0</v>
      </c>
      <c r="N22" s="38"/>
      <c r="O22" s="17" t="s">
        <v>110</v>
      </c>
      <c r="P22" s="17" t="s">
        <v>110</v>
      </c>
      <c r="Q22" s="20" t="s">
        <v>111</v>
      </c>
    </row>
    <row r="23" spans="2:17" x14ac:dyDescent="0.2">
      <c r="B23" s="30" t="s">
        <v>71</v>
      </c>
      <c r="C23" s="25" t="s">
        <v>10</v>
      </c>
      <c r="D23" s="28">
        <v>421414</v>
      </c>
      <c r="E23" s="6" t="s">
        <v>54</v>
      </c>
      <c r="F23" s="9">
        <v>0.2</v>
      </c>
      <c r="G23" s="8">
        <v>35000</v>
      </c>
      <c r="H23" s="8">
        <f t="shared" si="4"/>
        <v>29166.666666666668</v>
      </c>
      <c r="I23" s="8">
        <v>140000</v>
      </c>
      <c r="J23" s="8">
        <f>SUM(I23/120%)</f>
        <v>116666.66666666667</v>
      </c>
      <c r="K23" s="8">
        <v>0</v>
      </c>
      <c r="L23" s="8"/>
      <c r="M23" s="8">
        <v>0</v>
      </c>
      <c r="N23" s="38"/>
      <c r="O23" s="17" t="s">
        <v>110</v>
      </c>
      <c r="P23" s="17" t="s">
        <v>110</v>
      </c>
      <c r="Q23" s="20" t="s">
        <v>111</v>
      </c>
    </row>
    <row r="24" spans="2:17" x14ac:dyDescent="0.2">
      <c r="B24" s="30" t="s">
        <v>72</v>
      </c>
      <c r="C24" s="25" t="s">
        <v>11</v>
      </c>
      <c r="D24" s="28">
        <v>421421</v>
      </c>
      <c r="E24" s="13" t="s">
        <v>55</v>
      </c>
      <c r="F24" s="7" t="s">
        <v>2</v>
      </c>
      <c r="G24" s="8">
        <v>20000</v>
      </c>
      <c r="H24" s="8">
        <f>SUM(G24)</f>
        <v>20000</v>
      </c>
      <c r="I24" s="8">
        <v>0</v>
      </c>
      <c r="J24" s="8">
        <v>0</v>
      </c>
      <c r="K24" s="8">
        <v>0</v>
      </c>
      <c r="L24" s="8"/>
      <c r="M24" s="8">
        <v>0</v>
      </c>
      <c r="N24" s="38"/>
      <c r="O24" s="17" t="s">
        <v>110</v>
      </c>
      <c r="P24" s="17" t="s">
        <v>110</v>
      </c>
      <c r="Q24" s="20" t="s">
        <v>111</v>
      </c>
    </row>
    <row r="25" spans="2:17" x14ac:dyDescent="0.2">
      <c r="B25" s="33" t="s">
        <v>73</v>
      </c>
      <c r="C25" s="25" t="s">
        <v>108</v>
      </c>
      <c r="D25" s="28">
        <v>421422</v>
      </c>
      <c r="E25" s="6" t="s">
        <v>54</v>
      </c>
      <c r="F25" s="9">
        <v>0.2</v>
      </c>
      <c r="G25" s="8">
        <v>0</v>
      </c>
      <c r="H25" s="8"/>
      <c r="I25" s="8">
        <v>2000</v>
      </c>
      <c r="J25" s="8">
        <f t="shared" ref="J25" si="5">SUM(I25/120%)</f>
        <v>1666.6666666666667</v>
      </c>
      <c r="K25" s="8">
        <v>0</v>
      </c>
      <c r="L25" s="8"/>
      <c r="M25" s="8">
        <v>0</v>
      </c>
      <c r="N25" s="38"/>
      <c r="O25" s="17" t="s">
        <v>110</v>
      </c>
      <c r="P25" s="17" t="s">
        <v>110</v>
      </c>
      <c r="Q25" s="20" t="s">
        <v>111</v>
      </c>
    </row>
    <row r="26" spans="2:17" x14ac:dyDescent="0.2">
      <c r="B26" s="30" t="s">
        <v>74</v>
      </c>
      <c r="C26" s="25" t="s">
        <v>12</v>
      </c>
      <c r="D26" s="28">
        <v>421513</v>
      </c>
      <c r="E26" s="6" t="s">
        <v>54</v>
      </c>
      <c r="F26" s="9">
        <v>0.05</v>
      </c>
      <c r="G26" s="8">
        <v>100000</v>
      </c>
      <c r="H26" s="8">
        <f>SUM(G26/105%)</f>
        <v>95238.095238095237</v>
      </c>
      <c r="I26" s="8">
        <v>0</v>
      </c>
      <c r="J26" s="8">
        <v>0</v>
      </c>
      <c r="K26" s="8">
        <v>0</v>
      </c>
      <c r="L26" s="8"/>
      <c r="M26" s="8">
        <v>0</v>
      </c>
      <c r="N26" s="38"/>
      <c r="O26" s="12" t="s">
        <v>113</v>
      </c>
      <c r="P26" s="12" t="s">
        <v>113</v>
      </c>
      <c r="Q26" s="20" t="s">
        <v>111</v>
      </c>
    </row>
    <row r="27" spans="2:17" x14ac:dyDescent="0.2">
      <c r="B27" s="30" t="s">
        <v>75</v>
      </c>
      <c r="C27" s="25" t="s">
        <v>13</v>
      </c>
      <c r="D27" s="28">
        <v>421521</v>
      </c>
      <c r="E27" s="6" t="s">
        <v>54</v>
      </c>
      <c r="F27" s="9">
        <v>0.05</v>
      </c>
      <c r="G27" s="8">
        <v>0</v>
      </c>
      <c r="H27" s="8"/>
      <c r="I27" s="8">
        <v>20000</v>
      </c>
      <c r="J27" s="8">
        <f>SUM(I27/105%)</f>
        <v>19047.619047619046</v>
      </c>
      <c r="K27" s="8">
        <v>0</v>
      </c>
      <c r="L27" s="8"/>
      <c r="M27" s="8">
        <v>0</v>
      </c>
      <c r="N27" s="38"/>
      <c r="O27" s="20" t="s">
        <v>111</v>
      </c>
      <c r="P27" s="20" t="s">
        <v>111</v>
      </c>
      <c r="Q27" s="20" t="s">
        <v>111</v>
      </c>
    </row>
    <row r="28" spans="2:17" x14ac:dyDescent="0.2">
      <c r="B28" s="33" t="s">
        <v>76</v>
      </c>
      <c r="C28" s="25" t="s">
        <v>14</v>
      </c>
      <c r="D28" s="28">
        <v>422121</v>
      </c>
      <c r="E28" s="6" t="s">
        <v>54</v>
      </c>
      <c r="F28" s="7" t="s">
        <v>2</v>
      </c>
      <c r="G28" s="8">
        <v>10000</v>
      </c>
      <c r="H28" s="8">
        <f>SUM(G28)</f>
        <v>10000</v>
      </c>
      <c r="I28" s="8">
        <v>10000</v>
      </c>
      <c r="J28" s="8">
        <f>SUM(I28)</f>
        <v>10000</v>
      </c>
      <c r="K28" s="8">
        <v>0</v>
      </c>
      <c r="L28" s="8"/>
      <c r="M28" s="8">
        <v>0</v>
      </c>
      <c r="N28" s="38"/>
      <c r="O28" s="17" t="s">
        <v>110</v>
      </c>
      <c r="P28" s="17" t="s">
        <v>110</v>
      </c>
      <c r="Q28" s="20" t="s">
        <v>111</v>
      </c>
    </row>
    <row r="29" spans="2:17" x14ac:dyDescent="0.2">
      <c r="B29" s="30" t="s">
        <v>77</v>
      </c>
      <c r="C29" s="25" t="s">
        <v>15</v>
      </c>
      <c r="D29" s="28">
        <v>422131</v>
      </c>
      <c r="E29" s="6" t="s">
        <v>54</v>
      </c>
      <c r="F29" s="9">
        <v>0.2</v>
      </c>
      <c r="G29" s="8">
        <v>10000</v>
      </c>
      <c r="H29" s="8">
        <f t="shared" ref="H29:H40" si="6">SUM(G29/120%)</f>
        <v>8333.3333333333339</v>
      </c>
      <c r="I29" s="8">
        <v>10000</v>
      </c>
      <c r="J29" s="8">
        <f>SUM(I29/120%)</f>
        <v>8333.3333333333339</v>
      </c>
      <c r="K29" s="8">
        <v>0</v>
      </c>
      <c r="L29" s="8"/>
      <c r="M29" s="8">
        <v>0</v>
      </c>
      <c r="N29" s="38"/>
      <c r="O29" s="17" t="s">
        <v>110</v>
      </c>
      <c r="P29" s="17" t="s">
        <v>110</v>
      </c>
      <c r="Q29" s="20" t="s">
        <v>111</v>
      </c>
    </row>
    <row r="30" spans="2:17" x14ac:dyDescent="0.2">
      <c r="B30" s="30" t="s">
        <v>78</v>
      </c>
      <c r="C30" s="25" t="s">
        <v>48</v>
      </c>
      <c r="D30" s="28">
        <v>422411</v>
      </c>
      <c r="E30" s="6" t="s">
        <v>54</v>
      </c>
      <c r="F30" s="9">
        <v>0.2</v>
      </c>
      <c r="G30" s="8">
        <v>0</v>
      </c>
      <c r="H30" s="8"/>
      <c r="I30" s="8">
        <v>0</v>
      </c>
      <c r="J30" s="8">
        <v>0</v>
      </c>
      <c r="K30" s="8">
        <v>300000</v>
      </c>
      <c r="L30" s="8">
        <f>SUM(K30/120%)</f>
        <v>250000</v>
      </c>
      <c r="M30" s="8">
        <v>0</v>
      </c>
      <c r="N30" s="38"/>
      <c r="O30" s="17" t="s">
        <v>110</v>
      </c>
      <c r="P30" s="17" t="s">
        <v>110</v>
      </c>
      <c r="Q30" s="20" t="s">
        <v>111</v>
      </c>
    </row>
    <row r="31" spans="2:17" x14ac:dyDescent="0.2">
      <c r="B31" s="33" t="s">
        <v>79</v>
      </c>
      <c r="C31" s="25" t="s">
        <v>16</v>
      </c>
      <c r="D31" s="28">
        <v>422412</v>
      </c>
      <c r="E31" s="6" t="s">
        <v>54</v>
      </c>
      <c r="F31" s="9">
        <v>0.2</v>
      </c>
      <c r="G31" s="8">
        <v>50000</v>
      </c>
      <c r="H31" s="8">
        <f t="shared" si="6"/>
        <v>41666.666666666672</v>
      </c>
      <c r="I31" s="8">
        <v>10000</v>
      </c>
      <c r="J31" s="8">
        <f>SUM(I31/120%)</f>
        <v>8333.3333333333339</v>
      </c>
      <c r="K31" s="8">
        <v>0</v>
      </c>
      <c r="L31" s="8">
        <f>SUM(K31/120%)</f>
        <v>0</v>
      </c>
      <c r="M31" s="8">
        <v>0</v>
      </c>
      <c r="N31" s="35">
        <f>SUM(M31/120%)</f>
        <v>0</v>
      </c>
      <c r="O31" s="17" t="s">
        <v>110</v>
      </c>
      <c r="P31" s="17" t="s">
        <v>110</v>
      </c>
      <c r="Q31" s="20" t="s">
        <v>111</v>
      </c>
    </row>
    <row r="32" spans="2:17" x14ac:dyDescent="0.2">
      <c r="B32" s="30" t="s">
        <v>80</v>
      </c>
      <c r="C32" s="25" t="s">
        <v>17</v>
      </c>
      <c r="D32" s="28">
        <v>423221</v>
      </c>
      <c r="E32" s="6" t="s">
        <v>54</v>
      </c>
      <c r="F32" s="9">
        <v>0.2</v>
      </c>
      <c r="G32" s="8">
        <v>20000</v>
      </c>
      <c r="H32" s="8">
        <f t="shared" si="6"/>
        <v>16666.666666666668</v>
      </c>
      <c r="I32" s="8">
        <v>0</v>
      </c>
      <c r="J32" s="8">
        <v>0</v>
      </c>
      <c r="K32" s="8">
        <v>0</v>
      </c>
      <c r="L32" s="8"/>
      <c r="M32" s="8">
        <v>0</v>
      </c>
      <c r="N32" s="35"/>
      <c r="O32" s="17" t="s">
        <v>110</v>
      </c>
      <c r="P32" s="17" t="s">
        <v>110</v>
      </c>
      <c r="Q32" s="20" t="s">
        <v>111</v>
      </c>
    </row>
    <row r="33" spans="2:17" x14ac:dyDescent="0.2">
      <c r="B33" s="30" t="s">
        <v>81</v>
      </c>
      <c r="C33" s="25" t="s">
        <v>18</v>
      </c>
      <c r="D33" s="28">
        <v>423412</v>
      </c>
      <c r="E33" s="6" t="s">
        <v>54</v>
      </c>
      <c r="F33" s="9">
        <v>0.2</v>
      </c>
      <c r="G33" s="8">
        <v>20000</v>
      </c>
      <c r="H33" s="8">
        <f t="shared" si="6"/>
        <v>16666.666666666668</v>
      </c>
      <c r="I33" s="8">
        <v>0</v>
      </c>
      <c r="J33" s="8">
        <v>0</v>
      </c>
      <c r="K33" s="8">
        <v>70000</v>
      </c>
      <c r="L33" s="8">
        <f>SUM(K33/120%)</f>
        <v>58333.333333333336</v>
      </c>
      <c r="M33" s="8">
        <v>0</v>
      </c>
      <c r="N33" s="35"/>
      <c r="O33" s="17" t="s">
        <v>110</v>
      </c>
      <c r="P33" s="17" t="s">
        <v>110</v>
      </c>
      <c r="Q33" s="20" t="s">
        <v>111</v>
      </c>
    </row>
    <row r="34" spans="2:17" x14ac:dyDescent="0.2">
      <c r="B34" s="33" t="s">
        <v>82</v>
      </c>
      <c r="C34" s="25" t="s">
        <v>19</v>
      </c>
      <c r="D34" s="28">
        <v>423419</v>
      </c>
      <c r="E34" s="6" t="s">
        <v>54</v>
      </c>
      <c r="F34" s="9">
        <v>0.2</v>
      </c>
      <c r="G34" s="8">
        <v>20000</v>
      </c>
      <c r="H34" s="8">
        <f t="shared" si="6"/>
        <v>16666.666666666668</v>
      </c>
      <c r="I34" s="8">
        <v>0</v>
      </c>
      <c r="J34" s="8">
        <v>0</v>
      </c>
      <c r="K34" s="8">
        <v>0</v>
      </c>
      <c r="L34" s="8"/>
      <c r="M34" s="8">
        <v>0</v>
      </c>
      <c r="N34" s="35"/>
      <c r="O34" s="17" t="s">
        <v>112</v>
      </c>
      <c r="P34" s="17" t="s">
        <v>112</v>
      </c>
      <c r="Q34" s="20" t="s">
        <v>111</v>
      </c>
    </row>
    <row r="35" spans="2:17" x14ac:dyDescent="0.2">
      <c r="B35" s="30" t="s">
        <v>83</v>
      </c>
      <c r="C35" s="25" t="s">
        <v>20</v>
      </c>
      <c r="D35" s="28">
        <v>423432</v>
      </c>
      <c r="E35" s="13" t="s">
        <v>55</v>
      </c>
      <c r="F35" s="9">
        <v>0.2</v>
      </c>
      <c r="G35" s="8">
        <v>0</v>
      </c>
      <c r="H35" s="8">
        <f t="shared" si="6"/>
        <v>0</v>
      </c>
      <c r="I35" s="8">
        <v>15000</v>
      </c>
      <c r="J35" s="8">
        <f>SUM(I35/120%)</f>
        <v>12500</v>
      </c>
      <c r="K35" s="8">
        <v>0</v>
      </c>
      <c r="L35" s="8"/>
      <c r="M35" s="8">
        <v>0</v>
      </c>
      <c r="N35" s="35"/>
      <c r="O35" s="17" t="s">
        <v>110</v>
      </c>
      <c r="P35" s="17" t="s">
        <v>110</v>
      </c>
      <c r="Q35" s="20" t="s">
        <v>111</v>
      </c>
    </row>
    <row r="36" spans="2:17" x14ac:dyDescent="0.2">
      <c r="B36" s="30" t="s">
        <v>84</v>
      </c>
      <c r="C36" s="25" t="s">
        <v>21</v>
      </c>
      <c r="D36" s="28">
        <v>423599</v>
      </c>
      <c r="E36" s="6" t="s">
        <v>54</v>
      </c>
      <c r="F36" s="7" t="s">
        <v>2</v>
      </c>
      <c r="G36" s="8">
        <v>0</v>
      </c>
      <c r="H36" s="8">
        <f>SUM(G36/120%)</f>
        <v>0</v>
      </c>
      <c r="I36" s="8">
        <v>40000</v>
      </c>
      <c r="J36" s="8">
        <f>SUM(I36)</f>
        <v>40000</v>
      </c>
      <c r="K36" s="8">
        <v>0</v>
      </c>
      <c r="L36" s="8"/>
      <c r="M36" s="8">
        <v>0</v>
      </c>
      <c r="N36" s="35"/>
      <c r="O36" s="17" t="s">
        <v>110</v>
      </c>
      <c r="P36" s="17" t="s">
        <v>110</v>
      </c>
      <c r="Q36" s="20" t="s">
        <v>111</v>
      </c>
    </row>
    <row r="37" spans="2:17" x14ac:dyDescent="0.2">
      <c r="B37" s="33" t="s">
        <v>85</v>
      </c>
      <c r="C37" s="25" t="s">
        <v>53</v>
      </c>
      <c r="D37" s="28">
        <v>423539</v>
      </c>
      <c r="E37" s="6" t="s">
        <v>54</v>
      </c>
      <c r="F37" s="9" t="s">
        <v>2</v>
      </c>
      <c r="G37" s="8">
        <v>0</v>
      </c>
      <c r="H37" s="8">
        <f t="shared" si="6"/>
        <v>0</v>
      </c>
      <c r="I37" s="8">
        <v>15000</v>
      </c>
      <c r="J37" s="8">
        <f>SUM(I37/120%)</f>
        <v>12500</v>
      </c>
      <c r="K37" s="8">
        <v>0</v>
      </c>
      <c r="L37" s="8"/>
      <c r="M37" s="8">
        <v>0</v>
      </c>
      <c r="N37" s="35"/>
      <c r="O37" s="17" t="s">
        <v>110</v>
      </c>
      <c r="P37" s="17" t="s">
        <v>110</v>
      </c>
      <c r="Q37" s="20" t="s">
        <v>111</v>
      </c>
    </row>
    <row r="38" spans="2:17" x14ac:dyDescent="0.2">
      <c r="B38" s="30" t="s">
        <v>86</v>
      </c>
      <c r="C38" s="25" t="s">
        <v>22</v>
      </c>
      <c r="D38" s="28">
        <v>423711</v>
      </c>
      <c r="E38" s="6" t="s">
        <v>54</v>
      </c>
      <c r="F38" s="9">
        <v>0.2</v>
      </c>
      <c r="G38" s="8">
        <v>0</v>
      </c>
      <c r="H38" s="8">
        <f t="shared" si="6"/>
        <v>0</v>
      </c>
      <c r="I38" s="8">
        <v>30000</v>
      </c>
      <c r="J38" s="8">
        <f>SUM(I38/120%)</f>
        <v>25000</v>
      </c>
      <c r="K38" s="8">
        <v>0</v>
      </c>
      <c r="L38" s="8"/>
      <c r="M38" s="8">
        <v>0</v>
      </c>
      <c r="N38" s="35">
        <f>SUM(M38/120%)</f>
        <v>0</v>
      </c>
      <c r="O38" s="17" t="s">
        <v>110</v>
      </c>
      <c r="P38" s="17" t="s">
        <v>110</v>
      </c>
      <c r="Q38" s="20" t="s">
        <v>111</v>
      </c>
    </row>
    <row r="39" spans="2:17" x14ac:dyDescent="0.2">
      <c r="B39" s="30" t="s">
        <v>87</v>
      </c>
      <c r="C39" s="25" t="s">
        <v>109</v>
      </c>
      <c r="D39" s="28">
        <v>423712</v>
      </c>
      <c r="E39" s="6" t="s">
        <v>54</v>
      </c>
      <c r="F39" s="9">
        <v>0.2</v>
      </c>
      <c r="G39" s="8">
        <v>0</v>
      </c>
      <c r="H39" s="8">
        <f t="shared" si="6"/>
        <v>0</v>
      </c>
      <c r="I39" s="8">
        <v>25000</v>
      </c>
      <c r="J39" s="8">
        <f>SUM(I39/120%)</f>
        <v>20833.333333333336</v>
      </c>
      <c r="K39" s="8">
        <v>30000</v>
      </c>
      <c r="L39" s="8">
        <f>SUM(K39/120%)</f>
        <v>25000</v>
      </c>
      <c r="M39" s="8">
        <v>0</v>
      </c>
      <c r="N39" s="35">
        <f>SUM(M39/120%)</f>
        <v>0</v>
      </c>
      <c r="O39" s="17" t="s">
        <v>110</v>
      </c>
      <c r="P39" s="17" t="s">
        <v>110</v>
      </c>
      <c r="Q39" s="20" t="s">
        <v>111</v>
      </c>
    </row>
    <row r="40" spans="2:17" x14ac:dyDescent="0.2">
      <c r="B40" s="33" t="s">
        <v>88</v>
      </c>
      <c r="C40" s="25" t="s">
        <v>23</v>
      </c>
      <c r="D40" s="28">
        <v>423911</v>
      </c>
      <c r="E40" s="6" t="s">
        <v>54</v>
      </c>
      <c r="F40" s="9">
        <v>0.2</v>
      </c>
      <c r="G40" s="8">
        <v>23000</v>
      </c>
      <c r="H40" s="8">
        <f t="shared" si="6"/>
        <v>19166.666666666668</v>
      </c>
      <c r="I40" s="8">
        <v>5000</v>
      </c>
      <c r="J40" s="8">
        <v>0</v>
      </c>
      <c r="K40" s="8">
        <v>0</v>
      </c>
      <c r="L40" s="8"/>
      <c r="M40" s="8">
        <v>0</v>
      </c>
      <c r="N40" s="35"/>
      <c r="O40" s="17" t="s">
        <v>110</v>
      </c>
      <c r="P40" s="17" t="s">
        <v>110</v>
      </c>
      <c r="Q40" s="20" t="s">
        <v>111</v>
      </c>
    </row>
    <row r="41" spans="2:17" x14ac:dyDescent="0.2">
      <c r="B41" s="30" t="s">
        <v>89</v>
      </c>
      <c r="C41" s="25" t="s">
        <v>24</v>
      </c>
      <c r="D41" s="28">
        <v>423911</v>
      </c>
      <c r="E41" s="6" t="s">
        <v>54</v>
      </c>
      <c r="F41" s="9">
        <v>0.2</v>
      </c>
      <c r="G41" s="8">
        <v>0</v>
      </c>
      <c r="H41" s="8">
        <f t="shared" ref="H41:H47" si="7">SUM(G41/120%)</f>
        <v>0</v>
      </c>
      <c r="I41" s="8">
        <v>0</v>
      </c>
      <c r="J41" s="8">
        <v>0</v>
      </c>
      <c r="K41" s="8">
        <v>270000</v>
      </c>
      <c r="L41" s="8">
        <f>SUM(K41/120%)</f>
        <v>225000</v>
      </c>
      <c r="M41" s="8">
        <v>0</v>
      </c>
      <c r="N41" s="35"/>
      <c r="O41" s="17" t="s">
        <v>110</v>
      </c>
      <c r="P41" s="17" t="s">
        <v>112</v>
      </c>
      <c r="Q41" s="20" t="s">
        <v>112</v>
      </c>
    </row>
    <row r="42" spans="2:17" x14ac:dyDescent="0.2">
      <c r="B42" s="30" t="s">
        <v>90</v>
      </c>
      <c r="C42" s="25" t="s">
        <v>25</v>
      </c>
      <c r="D42" s="28">
        <v>423911</v>
      </c>
      <c r="E42" s="6" t="s">
        <v>54</v>
      </c>
      <c r="F42" s="9">
        <v>0.2</v>
      </c>
      <c r="G42" s="8">
        <v>0</v>
      </c>
      <c r="H42" s="8">
        <f t="shared" si="7"/>
        <v>0</v>
      </c>
      <c r="I42" s="8">
        <v>0</v>
      </c>
      <c r="J42" s="8">
        <v>0</v>
      </c>
      <c r="K42" s="8">
        <v>80000</v>
      </c>
      <c r="L42" s="8">
        <f t="shared" ref="L42:L44" si="8">SUM(K42/120%)</f>
        <v>66666.666666666672</v>
      </c>
      <c r="M42" s="8">
        <v>0</v>
      </c>
      <c r="N42" s="38"/>
      <c r="O42" s="17" t="s">
        <v>110</v>
      </c>
      <c r="P42" s="17" t="s">
        <v>112</v>
      </c>
      <c r="Q42" s="20" t="s">
        <v>112</v>
      </c>
    </row>
    <row r="43" spans="2:17" x14ac:dyDescent="0.2">
      <c r="B43" s="33" t="s">
        <v>91</v>
      </c>
      <c r="C43" s="25" t="s">
        <v>26</v>
      </c>
      <c r="D43" s="28">
        <v>423911</v>
      </c>
      <c r="E43" s="6" t="s">
        <v>54</v>
      </c>
      <c r="F43" s="9">
        <v>0.2</v>
      </c>
      <c r="G43" s="8">
        <v>0</v>
      </c>
      <c r="H43" s="8">
        <f t="shared" si="7"/>
        <v>0</v>
      </c>
      <c r="I43" s="8">
        <v>0</v>
      </c>
      <c r="J43" s="8">
        <v>0</v>
      </c>
      <c r="K43" s="8">
        <v>350000</v>
      </c>
      <c r="L43" s="8">
        <f t="shared" si="8"/>
        <v>291666.66666666669</v>
      </c>
      <c r="M43" s="8">
        <v>0</v>
      </c>
      <c r="N43" s="38"/>
      <c r="O43" s="17" t="s">
        <v>112</v>
      </c>
      <c r="P43" s="17" t="s">
        <v>112</v>
      </c>
      <c r="Q43" s="20" t="s">
        <v>113</v>
      </c>
    </row>
    <row r="44" spans="2:17" x14ac:dyDescent="0.2">
      <c r="B44" s="30" t="s">
        <v>92</v>
      </c>
      <c r="C44" s="25" t="s">
        <v>27</v>
      </c>
      <c r="D44" s="28">
        <v>423911</v>
      </c>
      <c r="E44" s="6" t="s">
        <v>54</v>
      </c>
      <c r="F44" s="9">
        <v>0.2</v>
      </c>
      <c r="G44" s="8">
        <v>0</v>
      </c>
      <c r="H44" s="8">
        <f t="shared" si="7"/>
        <v>0</v>
      </c>
      <c r="I44" s="8">
        <v>0</v>
      </c>
      <c r="J44" s="8">
        <v>0</v>
      </c>
      <c r="K44" s="8">
        <v>130000</v>
      </c>
      <c r="L44" s="8">
        <f t="shared" si="8"/>
        <v>108333.33333333334</v>
      </c>
      <c r="M44" s="8">
        <v>0</v>
      </c>
      <c r="N44" s="38"/>
      <c r="O44" s="12" t="s">
        <v>113</v>
      </c>
      <c r="P44" s="12" t="s">
        <v>113</v>
      </c>
      <c r="Q44" s="20" t="s">
        <v>111</v>
      </c>
    </row>
    <row r="45" spans="2:17" x14ac:dyDescent="0.2">
      <c r="B45" s="30" t="s">
        <v>93</v>
      </c>
      <c r="C45" s="25" t="s">
        <v>29</v>
      </c>
      <c r="D45" s="28">
        <v>423911</v>
      </c>
      <c r="E45" s="6" t="s">
        <v>54</v>
      </c>
      <c r="F45" s="9">
        <v>0.2</v>
      </c>
      <c r="G45" s="8">
        <v>0</v>
      </c>
      <c r="H45" s="8">
        <f t="shared" si="7"/>
        <v>0</v>
      </c>
      <c r="I45" s="8">
        <v>0</v>
      </c>
      <c r="J45" s="8">
        <v>0</v>
      </c>
      <c r="K45" s="8">
        <v>25000</v>
      </c>
      <c r="L45" s="8">
        <f t="shared" ref="L45:L53" si="9">SUM(K45/120%)</f>
        <v>20833.333333333336</v>
      </c>
      <c r="M45" s="8">
        <v>0</v>
      </c>
      <c r="N45" s="38"/>
      <c r="O45" s="12" t="s">
        <v>113</v>
      </c>
      <c r="P45" s="12" t="s">
        <v>113</v>
      </c>
      <c r="Q45" s="20" t="s">
        <v>113</v>
      </c>
    </row>
    <row r="46" spans="2:17" x14ac:dyDescent="0.2">
      <c r="B46" s="33" t="s">
        <v>94</v>
      </c>
      <c r="C46" s="25" t="s">
        <v>28</v>
      </c>
      <c r="D46" s="28">
        <v>423911</v>
      </c>
      <c r="E46" s="6" t="s">
        <v>54</v>
      </c>
      <c r="F46" s="9">
        <v>0.2</v>
      </c>
      <c r="G46" s="8">
        <v>0</v>
      </c>
      <c r="H46" s="8">
        <f t="shared" si="7"/>
        <v>0</v>
      </c>
      <c r="I46" s="8">
        <v>0</v>
      </c>
      <c r="J46" s="8">
        <v>0</v>
      </c>
      <c r="K46" s="8">
        <v>60000</v>
      </c>
      <c r="L46" s="8">
        <f t="shared" si="9"/>
        <v>50000</v>
      </c>
      <c r="M46" s="8">
        <v>0</v>
      </c>
      <c r="N46" s="38"/>
      <c r="O46" s="17" t="s">
        <v>112</v>
      </c>
      <c r="P46" s="17" t="s">
        <v>112</v>
      </c>
      <c r="Q46" s="20" t="s">
        <v>112</v>
      </c>
    </row>
    <row r="47" spans="2:17" x14ac:dyDescent="0.2">
      <c r="B47" s="30" t="s">
        <v>95</v>
      </c>
      <c r="C47" s="25" t="s">
        <v>30</v>
      </c>
      <c r="D47" s="28">
        <v>424211</v>
      </c>
      <c r="E47" s="6" t="s">
        <v>54</v>
      </c>
      <c r="F47" s="9" t="s">
        <v>2</v>
      </c>
      <c r="G47" s="8">
        <v>0</v>
      </c>
      <c r="H47" s="8">
        <f t="shared" si="7"/>
        <v>0</v>
      </c>
      <c r="I47" s="8">
        <v>35000</v>
      </c>
      <c r="J47" s="8">
        <f>SUM(I47)</f>
        <v>35000</v>
      </c>
      <c r="K47" s="8">
        <v>0</v>
      </c>
      <c r="L47" s="8">
        <f t="shared" si="9"/>
        <v>0</v>
      </c>
      <c r="M47" s="8">
        <v>0</v>
      </c>
      <c r="N47" s="35"/>
      <c r="O47" s="17" t="s">
        <v>110</v>
      </c>
      <c r="P47" s="17" t="s">
        <v>110</v>
      </c>
      <c r="Q47" s="20" t="s">
        <v>111</v>
      </c>
    </row>
    <row r="48" spans="2:17" x14ac:dyDescent="0.2">
      <c r="B48" s="30" t="s">
        <v>96</v>
      </c>
      <c r="C48" s="25" t="s">
        <v>47</v>
      </c>
      <c r="D48" s="28">
        <v>424311</v>
      </c>
      <c r="E48" s="6" t="s">
        <v>54</v>
      </c>
      <c r="F48" s="9">
        <v>0.2</v>
      </c>
      <c r="G48" s="8">
        <v>0</v>
      </c>
      <c r="H48" s="8">
        <f>SUM(G48/120%)</f>
        <v>0</v>
      </c>
      <c r="I48" s="8">
        <v>10000</v>
      </c>
      <c r="J48" s="8">
        <f>SUM(I48/120%)</f>
        <v>8333.3333333333339</v>
      </c>
      <c r="K48" s="8">
        <v>0</v>
      </c>
      <c r="L48" s="8">
        <f t="shared" si="9"/>
        <v>0</v>
      </c>
      <c r="M48" s="8">
        <v>0</v>
      </c>
      <c r="N48" s="35"/>
      <c r="O48" s="17" t="s">
        <v>110</v>
      </c>
      <c r="P48" s="17" t="s">
        <v>110</v>
      </c>
      <c r="Q48" s="20" t="s">
        <v>111</v>
      </c>
    </row>
    <row r="49" spans="2:17" x14ac:dyDescent="0.2">
      <c r="B49" s="33" t="s">
        <v>97</v>
      </c>
      <c r="C49" s="25" t="s">
        <v>31</v>
      </c>
      <c r="D49" s="28">
        <v>424911</v>
      </c>
      <c r="E49" s="6" t="s">
        <v>54</v>
      </c>
      <c r="F49" s="7" t="s">
        <v>2</v>
      </c>
      <c r="G49" s="8">
        <v>26000</v>
      </c>
      <c r="H49" s="8">
        <f>SUM(G49/120%)</f>
        <v>21666.666666666668</v>
      </c>
      <c r="I49" s="8">
        <v>0</v>
      </c>
      <c r="J49" s="8">
        <v>0</v>
      </c>
      <c r="K49" s="8">
        <v>0</v>
      </c>
      <c r="L49" s="8">
        <f t="shared" si="9"/>
        <v>0</v>
      </c>
      <c r="M49" s="8">
        <v>0</v>
      </c>
      <c r="N49" s="35"/>
      <c r="O49" s="17" t="s">
        <v>110</v>
      </c>
      <c r="P49" s="17" t="s">
        <v>110</v>
      </c>
      <c r="Q49" s="20" t="s">
        <v>111</v>
      </c>
    </row>
    <row r="50" spans="2:17" x14ac:dyDescent="0.2">
      <c r="B50" s="33" t="s">
        <v>114</v>
      </c>
      <c r="C50" s="25" t="s">
        <v>31</v>
      </c>
      <c r="D50" s="28">
        <v>424911</v>
      </c>
      <c r="E50" s="6" t="s">
        <v>54</v>
      </c>
      <c r="F50" s="9">
        <v>0.2</v>
      </c>
      <c r="G50" s="8">
        <v>89366</v>
      </c>
      <c r="H50" s="8">
        <f>SUM(G50/120%)</f>
        <v>74471.666666666672</v>
      </c>
      <c r="I50" s="8">
        <v>0</v>
      </c>
      <c r="J50" s="8">
        <v>0</v>
      </c>
      <c r="K50" s="8">
        <v>0</v>
      </c>
      <c r="L50" s="8">
        <f t="shared" ref="L50:L51" si="10">SUM(K50/120%)</f>
        <v>0</v>
      </c>
      <c r="M50" s="8">
        <v>0</v>
      </c>
      <c r="N50" s="35"/>
      <c r="O50" s="17" t="s">
        <v>110</v>
      </c>
      <c r="P50" s="17" t="s">
        <v>110</v>
      </c>
      <c r="Q50" s="20" t="s">
        <v>112</v>
      </c>
    </row>
    <row r="51" spans="2:17" s="55" customFormat="1" x14ac:dyDescent="0.2">
      <c r="B51" s="56" t="s">
        <v>115</v>
      </c>
      <c r="C51" s="57" t="s">
        <v>31</v>
      </c>
      <c r="D51" s="58">
        <v>424911</v>
      </c>
      <c r="E51" s="59" t="s">
        <v>54</v>
      </c>
      <c r="F51" s="60">
        <v>0.2</v>
      </c>
      <c r="G51" s="61">
        <v>200000</v>
      </c>
      <c r="H51" s="61">
        <f>SUM(G51/120%)</f>
        <v>166666.66666666669</v>
      </c>
      <c r="I51" s="61">
        <v>0</v>
      </c>
      <c r="J51" s="61">
        <v>0</v>
      </c>
      <c r="K51" s="61">
        <v>0</v>
      </c>
      <c r="L51" s="61">
        <f t="shared" si="10"/>
        <v>0</v>
      </c>
      <c r="M51" s="61">
        <v>0</v>
      </c>
      <c r="N51" s="62">
        <v>0</v>
      </c>
      <c r="O51" s="63" t="s">
        <v>112</v>
      </c>
      <c r="P51" s="63" t="s">
        <v>112</v>
      </c>
      <c r="Q51" s="64" t="s">
        <v>112</v>
      </c>
    </row>
    <row r="52" spans="2:17" s="45" customFormat="1" x14ac:dyDescent="0.2">
      <c r="B52" s="46" t="s">
        <v>98</v>
      </c>
      <c r="C52" s="47" t="s">
        <v>32</v>
      </c>
      <c r="D52" s="48">
        <v>425119</v>
      </c>
      <c r="E52" s="49" t="s">
        <v>54</v>
      </c>
      <c r="F52" s="50">
        <v>0.2</v>
      </c>
      <c r="G52" s="51">
        <v>788400</v>
      </c>
      <c r="H52" s="51">
        <f t="shared" ref="H52:H55" si="11">SUM(G52/120%)</f>
        <v>657000</v>
      </c>
      <c r="I52" s="51">
        <v>30000</v>
      </c>
      <c r="J52" s="51">
        <f>SUM(I52/120%)</f>
        <v>25000</v>
      </c>
      <c r="K52" s="51">
        <v>50000</v>
      </c>
      <c r="L52" s="51">
        <f t="shared" si="9"/>
        <v>41666.666666666672</v>
      </c>
      <c r="M52" s="51">
        <v>40000</v>
      </c>
      <c r="N52" s="52">
        <f>SUM(M52/120%)</f>
        <v>33333.333333333336</v>
      </c>
      <c r="O52" s="53" t="s">
        <v>110</v>
      </c>
      <c r="P52" s="53" t="s">
        <v>110</v>
      </c>
      <c r="Q52" s="54" t="s">
        <v>111</v>
      </c>
    </row>
    <row r="53" spans="2:17" x14ac:dyDescent="0.2">
      <c r="B53" s="30" t="s">
        <v>99</v>
      </c>
      <c r="C53" s="25" t="s">
        <v>33</v>
      </c>
      <c r="D53" s="28">
        <v>425222</v>
      </c>
      <c r="E53" s="6" t="s">
        <v>54</v>
      </c>
      <c r="F53" s="9">
        <v>0.2</v>
      </c>
      <c r="G53" s="8">
        <v>80000</v>
      </c>
      <c r="H53" s="8">
        <f t="shared" si="11"/>
        <v>66666.666666666672</v>
      </c>
      <c r="I53" s="8">
        <v>8000</v>
      </c>
      <c r="J53" s="8">
        <f>SUM(I53/120%)</f>
        <v>6666.666666666667</v>
      </c>
      <c r="K53" s="8">
        <v>0</v>
      </c>
      <c r="L53" s="8">
        <f t="shared" si="9"/>
        <v>0</v>
      </c>
      <c r="M53" s="8">
        <v>0</v>
      </c>
      <c r="N53" s="35"/>
      <c r="O53" s="17" t="s">
        <v>110</v>
      </c>
      <c r="P53" s="17" t="s">
        <v>110</v>
      </c>
      <c r="Q53" s="20" t="s">
        <v>111</v>
      </c>
    </row>
    <row r="54" spans="2:17" x14ac:dyDescent="0.2">
      <c r="B54" s="33" t="s">
        <v>100</v>
      </c>
      <c r="C54" s="25" t="s">
        <v>34</v>
      </c>
      <c r="D54" s="28">
        <v>425261</v>
      </c>
      <c r="E54" s="6" t="s">
        <v>54</v>
      </c>
      <c r="F54" s="9">
        <v>0.2</v>
      </c>
      <c r="G54" s="8">
        <v>10000</v>
      </c>
      <c r="H54" s="8">
        <f t="shared" si="11"/>
        <v>8333.3333333333339</v>
      </c>
      <c r="I54" s="8">
        <v>10000</v>
      </c>
      <c r="J54" s="8">
        <f>SUM(I54/120%)</f>
        <v>8333.3333333333339</v>
      </c>
      <c r="K54" s="8">
        <v>25000</v>
      </c>
      <c r="L54" s="8">
        <f t="shared" ref="L54" si="12">SUM(K54/120%)</f>
        <v>20833.333333333336</v>
      </c>
      <c r="M54" s="8">
        <v>0</v>
      </c>
      <c r="N54" s="35"/>
      <c r="O54" s="17" t="s">
        <v>110</v>
      </c>
      <c r="P54" s="17" t="s">
        <v>110</v>
      </c>
      <c r="Q54" s="20" t="s">
        <v>111</v>
      </c>
    </row>
    <row r="55" spans="2:17" ht="13.5" thickBot="1" x14ac:dyDescent="0.25">
      <c r="B55" s="30" t="s">
        <v>101</v>
      </c>
      <c r="C55" s="25" t="s">
        <v>52</v>
      </c>
      <c r="D55" s="28">
        <v>426124</v>
      </c>
      <c r="E55" s="6" t="s">
        <v>54</v>
      </c>
      <c r="F55" s="9">
        <v>0.2</v>
      </c>
      <c r="G55" s="8">
        <v>10000</v>
      </c>
      <c r="H55" s="8">
        <f t="shared" si="11"/>
        <v>8333.3333333333339</v>
      </c>
      <c r="I55" s="8">
        <v>0</v>
      </c>
      <c r="J55" s="8">
        <f>SUM(I55/120%)</f>
        <v>0</v>
      </c>
      <c r="K55" s="8">
        <v>0</v>
      </c>
      <c r="L55" s="8">
        <f t="shared" ref="L55" si="13">SUM(K55/120%)</f>
        <v>0</v>
      </c>
      <c r="M55" s="8">
        <v>0</v>
      </c>
      <c r="N55" s="35">
        <f>SUM(M55/120%)</f>
        <v>0</v>
      </c>
      <c r="O55" s="17" t="s">
        <v>110</v>
      </c>
      <c r="P55" s="17" t="s">
        <v>110</v>
      </c>
      <c r="Q55" s="20" t="s">
        <v>111</v>
      </c>
    </row>
    <row r="56" spans="2:17" ht="13.5" thickBot="1" x14ac:dyDescent="0.25">
      <c r="B56" s="73" t="s">
        <v>46</v>
      </c>
      <c r="C56" s="74"/>
      <c r="D56" s="74"/>
      <c r="E56" s="74"/>
      <c r="F56" s="74"/>
      <c r="G56" s="21">
        <f>SUM(G4:G55)</f>
        <v>3093766</v>
      </c>
      <c r="H56" s="21">
        <f t="shared" ref="H56:M56" si="14">SUM(H4:H55)</f>
        <v>2659800.6709956718</v>
      </c>
      <c r="I56" s="21">
        <f t="shared" si="14"/>
        <v>631000</v>
      </c>
      <c r="J56" s="21">
        <f t="shared" si="14"/>
        <v>539729.43722943717</v>
      </c>
      <c r="K56" s="21">
        <f t="shared" si="14"/>
        <v>1860000</v>
      </c>
      <c r="L56" s="21">
        <f t="shared" si="14"/>
        <v>1553030.303030303</v>
      </c>
      <c r="M56" s="21">
        <f t="shared" si="14"/>
        <v>120000</v>
      </c>
      <c r="N56" s="22">
        <f>SUM(N4:N55)</f>
        <v>50000</v>
      </c>
      <c r="O56" s="70"/>
      <c r="P56" s="71"/>
      <c r="Q56" s="72"/>
    </row>
    <row r="57" spans="2:17" x14ac:dyDescent="0.2">
      <c r="B57" s="43"/>
      <c r="C57" s="43"/>
      <c r="D57" s="43"/>
      <c r="E57" s="43"/>
      <c r="F57" s="43"/>
      <c r="G57" s="44"/>
      <c r="H57" s="44"/>
      <c r="I57" s="44"/>
      <c r="J57" s="44"/>
      <c r="K57" s="44"/>
      <c r="L57" s="44"/>
      <c r="M57" s="44"/>
      <c r="N57" s="44"/>
      <c r="O57" s="42"/>
      <c r="P57" s="42"/>
      <c r="Q57" s="42"/>
    </row>
    <row r="58" spans="2:17" x14ac:dyDescent="0.2">
      <c r="B58" s="43"/>
      <c r="C58" s="43"/>
      <c r="D58" s="43"/>
      <c r="E58" s="43"/>
      <c r="F58" s="43"/>
      <c r="G58" s="44"/>
      <c r="H58" s="44"/>
      <c r="I58" s="44"/>
      <c r="J58" s="44"/>
      <c r="K58" s="44"/>
      <c r="L58" s="44"/>
      <c r="M58" s="44"/>
      <c r="N58" s="44"/>
      <c r="O58" s="42"/>
      <c r="P58" s="42"/>
      <c r="Q58" s="42"/>
    </row>
    <row r="59" spans="2:17" x14ac:dyDescent="0.2">
      <c r="B59" s="18" t="s">
        <v>116</v>
      </c>
      <c r="L59" s="65" t="s">
        <v>51</v>
      </c>
      <c r="M59" s="65"/>
    </row>
  </sheetData>
  <mergeCells count="8">
    <mergeCell ref="L59:M59"/>
    <mergeCell ref="B3:N3"/>
    <mergeCell ref="B18:N18"/>
    <mergeCell ref="B1:Q1"/>
    <mergeCell ref="O2:Q2"/>
    <mergeCell ref="O17:Q17"/>
    <mergeCell ref="O56:Q56"/>
    <mergeCell ref="B56:F56"/>
  </mergeCells>
  <pageMargins left="0.17" right="0.17" top="0.21" bottom="0.25" header="0.17" footer="0.16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План набавке за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leda</dc:creator>
  <cp:lastModifiedBy>Racunovodstvo</cp:lastModifiedBy>
  <cp:lastPrinted>2021-02-18T14:24:47Z</cp:lastPrinted>
  <dcterms:created xsi:type="dcterms:W3CDTF">2019-01-11T13:01:44Z</dcterms:created>
  <dcterms:modified xsi:type="dcterms:W3CDTF">2021-05-05T12:22:03Z</dcterms:modified>
</cp:coreProperties>
</file>